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teAeroclub\aeroclub-montlucon\xls\"/>
    </mc:Choice>
  </mc:AlternateContent>
  <bookViews>
    <workbookView xWindow="0" yWindow="0" windowWidth="19440" windowHeight="9735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D5" i="1" l="1"/>
  <c r="B11" i="1"/>
  <c r="D6" i="1"/>
  <c r="D7" i="1"/>
  <c r="D11" i="1" s="1"/>
  <c r="C11" i="1" s="1"/>
  <c r="D9" i="1"/>
  <c r="D8" i="1"/>
</calcChain>
</file>

<file path=xl/sharedStrings.xml><?xml version="1.0" encoding="utf-8"?>
<sst xmlns="http://schemas.openxmlformats.org/spreadsheetml/2006/main" count="9" uniqueCount="9">
  <si>
    <t>Avion vide</t>
  </si>
  <si>
    <t>Total</t>
  </si>
  <si>
    <t>Masse (Kg)</t>
  </si>
  <si>
    <t>Bras de levier (m)</t>
  </si>
  <si>
    <t>Moment (m,Kg)</t>
  </si>
  <si>
    <t>Passager Avant</t>
  </si>
  <si>
    <t>Passager Arrière</t>
  </si>
  <si>
    <t>Bagages (23Kg max)</t>
  </si>
  <si>
    <t>Carburant (136L maxi)en litres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</si>
</sst>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0" fillId="3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4" borderId="4" xfId="0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6" fillId="5" borderId="6" xfId="0" applyNumberFormat="1" applyFont="1" applyFill="1" applyBorder="1" applyAlignment="1" applyProtection="1">
      <alignment horizontal="center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8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0" fillId="0" borderId="0" xfId="0" applyNumberFormat="1" applyFont="1" applyProtection="1"/>
    <xf numFmtId="0" fontId="0" fillId="6" borderId="0" xfId="0" applyNumberFormat="1" applyFont="1" applyFill="1" applyProtection="1"/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1" fillId="0" borderId="0" xfId="0" applyNumberFormat="1" applyFont="1" applyBorder="1" applyProtection="1"/>
    <xf numFmtId="0" fontId="1" fillId="0" borderId="0" xfId="0" applyNumberFormat="1" applyFont="1" applyProtection="1"/>
    <xf numFmtId="0" fontId="0" fillId="0" borderId="0" xfId="0" applyFont="1" applyProtection="1"/>
    <xf numFmtId="0" fontId="0" fillId="3" borderId="0" xfId="0" applyFont="1" applyFill="1" applyAlignment="1" applyProtection="1">
      <alignment horizontal="right" vertical="top"/>
    </xf>
    <xf numFmtId="0" fontId="0" fillId="6" borderId="0" xfId="0" applyFont="1" applyFill="1" applyAlignment="1" applyProtection="1">
      <alignment horizontal="right" vertical="top"/>
    </xf>
    <xf numFmtId="0" fontId="0" fillId="0" borderId="0" xfId="0" applyFont="1" applyAlignment="1" applyProtection="1">
      <alignment horizontal="right" vertical="top"/>
    </xf>
    <xf numFmtId="2" fontId="4" fillId="0" borderId="3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>
      <alignment horizontal="center"/>
    </xf>
    <xf numFmtId="2" fontId="6" fillId="5" borderId="6" xfId="0" applyNumberFormat="1" applyFont="1" applyFill="1" applyBorder="1" applyAlignment="1" applyProtection="1">
      <alignment horizontal="center"/>
    </xf>
    <xf numFmtId="2" fontId="4" fillId="0" borderId="6" xfId="0" applyNumberFormat="1" applyFont="1" applyBorder="1" applyAlignment="1" applyProtection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61592300962414E-2"/>
          <c:y val="8.3701389386881694E-2"/>
          <c:w val="0.85206474190726145"/>
          <c:h val="0.78815164752052935"/>
        </c:manualLayout>
      </c:layout>
      <c:scatterChart>
        <c:scatterStyle val="lineMarker"/>
        <c:varyColors val="0"/>
        <c:ser>
          <c:idx val="1"/>
          <c:order val="0"/>
          <c:tx>
            <c:v>Bras de levier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Feuil1!$C$11</c:f>
              <c:numCache>
                <c:formatCode>0.00</c:formatCode>
                <c:ptCount val="1"/>
                <c:pt idx="0">
                  <c:v>0.49199999999999999</c:v>
                </c:pt>
              </c:numCache>
            </c:numRef>
          </c:xVal>
          <c:yVal>
            <c:numRef>
              <c:f>Feuil1!$B$11</c:f>
              <c:numCache>
                <c:formatCode>General</c:formatCode>
                <c:ptCount val="1"/>
                <c:pt idx="0">
                  <c:v>680.01</c:v>
                </c:pt>
              </c:numCache>
            </c:numRef>
          </c:yVal>
          <c:smooth val="0"/>
        </c:ser>
        <c:ser>
          <c:idx val="4"/>
          <c:order val="1"/>
          <c:tx>
            <c:v>Limites de centrage</c:v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Feuil1!$E$11:$I$11</c:f>
              <c:numCache>
                <c:formatCode>General</c:formatCode>
                <c:ptCount val="5"/>
                <c:pt idx="0">
                  <c:v>0.29199999999999998</c:v>
                </c:pt>
                <c:pt idx="1">
                  <c:v>0.29199999999999998</c:v>
                </c:pt>
                <c:pt idx="2">
                  <c:v>0.35499999999999998</c:v>
                </c:pt>
                <c:pt idx="3">
                  <c:v>0.53300000000000003</c:v>
                </c:pt>
                <c:pt idx="4">
                  <c:v>0.53300000000000003</c:v>
                </c:pt>
              </c:numCache>
            </c:numRef>
          </c:xVal>
          <c:yVal>
            <c:numRef>
              <c:f>Feuil1!$E$10:$I$10</c:f>
              <c:numCache>
                <c:formatCode>General</c:formatCode>
                <c:ptCount val="5"/>
                <c:pt idx="0">
                  <c:v>400</c:v>
                </c:pt>
                <c:pt idx="1">
                  <c:v>580</c:v>
                </c:pt>
                <c:pt idx="2">
                  <c:v>680</c:v>
                </c:pt>
                <c:pt idx="3">
                  <c:v>680</c:v>
                </c:pt>
                <c:pt idx="4">
                  <c:v>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661664"/>
        <c:axId val="380655680"/>
      </c:scatterChart>
      <c:valAx>
        <c:axId val="380661664"/>
        <c:scaling>
          <c:orientation val="minMax"/>
          <c:max val="0.55000000000000004"/>
          <c:min val="0.28000000000000008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655680"/>
        <c:crosses val="autoZero"/>
        <c:crossBetween val="midCat"/>
        <c:majorUnit val="2.0000000000000007E-2"/>
      </c:valAx>
      <c:valAx>
        <c:axId val="380655680"/>
        <c:scaling>
          <c:orientation val="minMax"/>
          <c:max val="7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661664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1495425</xdr:colOff>
      <xdr:row>2</xdr:row>
      <xdr:rowOff>228600</xdr:rowOff>
    </xdr:to>
    <xdr:sp macro="" textlink="">
      <xdr:nvSpPr>
        <xdr:cNvPr id="7" name="ZoneTexte 6"/>
        <xdr:cNvSpPr txBox="1"/>
      </xdr:nvSpPr>
      <xdr:spPr>
        <a:xfrm>
          <a:off x="0" y="19050"/>
          <a:ext cx="73533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/>
            <a:t>MASSE ET</a:t>
          </a:r>
          <a:r>
            <a:rPr lang="fr-FR" sz="2000" baseline="0"/>
            <a:t>  CENTRAGE PIPER PA19</a:t>
          </a:r>
        </a:p>
        <a:p>
          <a:pPr algn="ctr"/>
          <a:r>
            <a:rPr lang="fr-FR" sz="2000" baseline="0"/>
            <a:t>F-BOMC</a:t>
          </a:r>
          <a:endParaRPr lang="fr-FR" sz="2000"/>
        </a:p>
      </xdr:txBody>
    </xdr:sp>
    <xdr:clientData/>
  </xdr:twoCellAnchor>
  <xdr:oneCellAnchor>
    <xdr:from>
      <xdr:col>0</xdr:col>
      <xdr:colOff>0</xdr:colOff>
      <xdr:row>11</xdr:row>
      <xdr:rowOff>180975</xdr:rowOff>
    </xdr:from>
    <xdr:ext cx="8924924" cy="559835"/>
    <xdr:sp macro="" textlink="">
      <xdr:nvSpPr>
        <xdr:cNvPr id="2" name="ZoneTexte 1"/>
        <xdr:cNvSpPr txBox="1"/>
      </xdr:nvSpPr>
      <xdr:spPr>
        <a:xfrm>
          <a:off x="0" y="3048000"/>
          <a:ext cx="8924924" cy="55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400">
              <a:solidFill>
                <a:srgbClr val="FF0000"/>
              </a:solidFill>
            </a:rPr>
            <a:t>Masse maximum au décollage: 680Kg   Limite AV:0,292(580Kg) 0,355(680Kg) Limite AR:0,533 </a:t>
          </a:r>
          <a:r>
            <a:rPr lang="fr-FR" sz="1200">
              <a:solidFill>
                <a:schemeClr val="tx1"/>
              </a:solidFill>
            </a:rPr>
            <a:t>(pesée du 4/05/2017)</a:t>
          </a:r>
        </a:p>
      </xdr:txBody>
    </xdr:sp>
    <xdr:clientData/>
  </xdr:oneCellAnchor>
  <xdr:twoCellAnchor>
    <xdr:from>
      <xdr:col>0</xdr:col>
      <xdr:colOff>114300</xdr:colOff>
      <xdr:row>13</xdr:row>
      <xdr:rowOff>66675</xdr:rowOff>
    </xdr:from>
    <xdr:to>
      <xdr:col>2</xdr:col>
      <xdr:colOff>523875</xdr:colOff>
      <xdr:row>28</xdr:row>
      <xdr:rowOff>161925</xdr:rowOff>
    </xdr:to>
    <xdr:graphicFrame macro="">
      <xdr:nvGraphicFramePr>
        <xdr:cNvPr id="1043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1152525</xdr:colOff>
      <xdr:row>15</xdr:row>
      <xdr:rowOff>38100</xdr:rowOff>
    </xdr:from>
    <xdr:to>
      <xdr:col>6</xdr:col>
      <xdr:colOff>361950</xdr:colOff>
      <xdr:row>26</xdr:row>
      <xdr:rowOff>133350</xdr:rowOff>
    </xdr:to>
    <xdr:pic>
      <xdr:nvPicPr>
        <xdr:cNvPr id="104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857625"/>
          <a:ext cx="4086225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tabSelected="1" zoomScaleNormal="100" workbookViewId="0">
      <selection activeCell="C8" sqref="C8"/>
    </sheetView>
  </sheetViews>
  <sheetFormatPr baseColWidth="10" defaultRowHeight="18.75" x14ac:dyDescent="0.3"/>
  <cols>
    <col min="1" max="1" width="35" style="8" customWidth="1"/>
    <col min="2" max="2" width="27.42578125" style="5" customWidth="1"/>
    <col min="3" max="3" width="26.5703125" style="5" customWidth="1"/>
    <col min="4" max="4" width="22.7109375" customWidth="1"/>
    <col min="5" max="5" width="12.42578125" style="53" customWidth="1"/>
    <col min="6" max="9" width="11.42578125" style="53"/>
    <col min="10" max="18" width="11.42578125" style="37"/>
  </cols>
  <sheetData>
    <row r="1" spans="1:18" ht="26.25" customHeight="1" x14ac:dyDescent="0.25">
      <c r="A1" s="2"/>
      <c r="B1" s="4"/>
      <c r="C1" s="2"/>
      <c r="D1" s="2"/>
      <c r="E1" s="41"/>
      <c r="F1" s="42"/>
      <c r="G1" s="41"/>
      <c r="H1" s="41"/>
      <c r="I1" s="41"/>
      <c r="J1" s="28"/>
      <c r="K1" s="29"/>
      <c r="L1" s="29"/>
      <c r="M1" s="29"/>
    </row>
    <row r="2" spans="1:18" ht="26.25" customHeight="1" x14ac:dyDescent="0.25">
      <c r="A2" s="1"/>
      <c r="B2" s="3"/>
      <c r="C2" s="1"/>
      <c r="D2" s="1"/>
      <c r="E2" s="43"/>
      <c r="F2" s="44"/>
      <c r="G2" s="43"/>
      <c r="H2" s="43"/>
      <c r="I2" s="45"/>
      <c r="J2" s="29"/>
      <c r="K2" s="29"/>
      <c r="L2" s="29"/>
      <c r="M2" s="29"/>
    </row>
    <row r="3" spans="1:18" ht="20.100000000000001" customHeight="1" thickBot="1" x14ac:dyDescent="0.35">
      <c r="E3" s="45"/>
      <c r="F3" s="45"/>
      <c r="G3" s="45"/>
      <c r="H3" s="45"/>
      <c r="I3" s="45"/>
      <c r="J3" s="29"/>
      <c r="K3" s="29"/>
      <c r="L3" s="29"/>
      <c r="M3" s="29"/>
    </row>
    <row r="4" spans="1:18" ht="20.100000000000001" customHeight="1" thickBot="1" x14ac:dyDescent="0.35">
      <c r="A4" s="22"/>
      <c r="B4" s="9" t="s">
        <v>2</v>
      </c>
      <c r="C4" s="9" t="s">
        <v>3</v>
      </c>
      <c r="D4" s="10" t="s">
        <v>4</v>
      </c>
      <c r="E4" s="46"/>
      <c r="F4" s="45"/>
      <c r="G4" s="45"/>
      <c r="H4" s="45"/>
      <c r="I4" s="45"/>
      <c r="J4" s="29"/>
      <c r="K4" s="29"/>
      <c r="L4" s="29"/>
      <c r="M4" s="29"/>
    </row>
    <row r="5" spans="1:18" s="7" customFormat="1" ht="20.100000000000001" customHeight="1" x14ac:dyDescent="0.25">
      <c r="A5" s="23" t="s">
        <v>0</v>
      </c>
      <c r="B5" s="11">
        <v>413</v>
      </c>
      <c r="C5" s="11">
        <v>0.39</v>
      </c>
      <c r="D5" s="11">
        <f>B5*C5</f>
        <v>161.07</v>
      </c>
      <c r="E5" s="47"/>
      <c r="F5" s="48"/>
      <c r="G5" s="48"/>
      <c r="H5" s="48"/>
      <c r="I5" s="48"/>
      <c r="J5" s="30"/>
      <c r="K5" s="30"/>
      <c r="L5" s="30"/>
      <c r="M5" s="30"/>
      <c r="N5" s="38"/>
      <c r="O5" s="38"/>
      <c r="P5" s="38"/>
      <c r="Q5" s="38"/>
      <c r="R5" s="38"/>
    </row>
    <row r="6" spans="1:18" s="7" customFormat="1" ht="20.100000000000001" customHeight="1" x14ac:dyDescent="0.3">
      <c r="A6" s="24" t="s">
        <v>5</v>
      </c>
      <c r="B6" s="14">
        <v>77</v>
      </c>
      <c r="C6" s="12">
        <v>0.27900000000000003</v>
      </c>
      <c r="D6" s="57">
        <f>B6*C6</f>
        <v>21.483000000000001</v>
      </c>
      <c r="E6" s="47"/>
      <c r="F6" s="48"/>
      <c r="G6" s="48"/>
      <c r="H6" s="48"/>
      <c r="I6" s="48"/>
      <c r="J6" s="30"/>
      <c r="K6" s="30"/>
      <c r="L6" s="30"/>
      <c r="M6" s="30"/>
      <c r="N6" s="38"/>
      <c r="O6" s="38"/>
      <c r="P6" s="38"/>
      <c r="Q6" s="38"/>
      <c r="R6" s="38"/>
    </row>
    <row r="7" spans="1:18" s="5" customFormat="1" ht="20.100000000000001" customHeight="1" x14ac:dyDescent="0.3">
      <c r="A7" s="25" t="s">
        <v>6</v>
      </c>
      <c r="B7" s="15">
        <v>77</v>
      </c>
      <c r="C7" s="58">
        <v>0.94</v>
      </c>
      <c r="D7" s="16">
        <f>B7*C7</f>
        <v>72.38</v>
      </c>
      <c r="E7" s="49"/>
      <c r="F7" s="50"/>
      <c r="G7" s="50"/>
      <c r="H7" s="50"/>
      <c r="I7" s="50"/>
      <c r="J7" s="31"/>
      <c r="K7" s="31"/>
      <c r="L7" s="31"/>
      <c r="M7" s="32"/>
      <c r="N7" s="39"/>
      <c r="O7" s="39"/>
      <c r="P7" s="39"/>
      <c r="Q7" s="39"/>
      <c r="R7" s="39"/>
    </row>
    <row r="8" spans="1:18" s="5" customFormat="1" x14ac:dyDescent="0.3">
      <c r="A8" s="25" t="s">
        <v>7</v>
      </c>
      <c r="B8" s="15">
        <v>13</v>
      </c>
      <c r="C8" s="13">
        <v>1.45</v>
      </c>
      <c r="D8" s="16">
        <f>B8*C8</f>
        <v>18.849999999999998</v>
      </c>
      <c r="E8" s="49"/>
      <c r="F8" s="50"/>
      <c r="G8" s="50"/>
      <c r="H8" s="50"/>
      <c r="I8" s="50"/>
      <c r="J8" s="31"/>
      <c r="K8" s="31"/>
      <c r="L8" s="31"/>
      <c r="M8" s="32"/>
      <c r="N8" s="39"/>
      <c r="O8" s="39"/>
      <c r="P8" s="39"/>
      <c r="Q8" s="39"/>
      <c r="R8" s="39"/>
    </row>
    <row r="9" spans="1:18" s="5" customFormat="1" x14ac:dyDescent="0.3">
      <c r="A9" s="25" t="s">
        <v>8</v>
      </c>
      <c r="B9" s="15">
        <v>138.9</v>
      </c>
      <c r="C9" s="13">
        <v>0.61</v>
      </c>
      <c r="D9" s="16">
        <f>ROUND(B9*0.72*C9,2)</f>
        <v>61</v>
      </c>
      <c r="E9" s="49"/>
      <c r="F9" s="50"/>
      <c r="G9" s="50"/>
      <c r="H9" s="50"/>
      <c r="I9" s="50"/>
      <c r="J9" s="31"/>
      <c r="K9" s="31"/>
      <c r="L9" s="31"/>
      <c r="M9" s="32"/>
      <c r="N9" s="39"/>
      <c r="O9" s="39"/>
      <c r="P9" s="39"/>
      <c r="Q9" s="39"/>
      <c r="R9" s="39"/>
    </row>
    <row r="10" spans="1:18" x14ac:dyDescent="0.3">
      <c r="A10" s="25"/>
      <c r="B10" s="16"/>
      <c r="C10" s="17"/>
      <c r="D10" s="16"/>
      <c r="E10" s="51">
        <v>400</v>
      </c>
      <c r="F10" s="52">
        <v>580</v>
      </c>
      <c r="G10" s="52">
        <v>680</v>
      </c>
      <c r="H10" s="52">
        <v>680</v>
      </c>
      <c r="I10" s="52">
        <v>400</v>
      </c>
      <c r="J10" s="33"/>
      <c r="K10" s="34"/>
      <c r="L10" s="35"/>
      <c r="M10" s="29"/>
    </row>
    <row r="11" spans="1:18" ht="19.5" thickBot="1" x14ac:dyDescent="0.35">
      <c r="A11" s="26" t="s">
        <v>1</v>
      </c>
      <c r="B11" s="27">
        <f>ROUND(SUM(B5:B8)+(B9*0.72),2)</f>
        <v>680.01</v>
      </c>
      <c r="C11" s="59">
        <f>ROUND(D11/B11,3)</f>
        <v>0.49199999999999999</v>
      </c>
      <c r="D11" s="60">
        <f>SUM(D5:D10)</f>
        <v>334.78300000000002</v>
      </c>
      <c r="E11" s="52">
        <v>0.29199999999999998</v>
      </c>
      <c r="F11" s="52">
        <v>0.29199999999999998</v>
      </c>
      <c r="G11" s="52">
        <v>0.35499999999999998</v>
      </c>
      <c r="H11" s="52">
        <v>0.53300000000000003</v>
      </c>
      <c r="I11" s="52">
        <v>0.53300000000000003</v>
      </c>
      <c r="J11" s="33"/>
      <c r="K11" s="34"/>
      <c r="L11" s="35"/>
      <c r="M11" s="29"/>
    </row>
    <row r="12" spans="1:18" x14ac:dyDescent="0.3">
      <c r="B12" s="6"/>
      <c r="C12"/>
      <c r="J12" s="36">
        <v>2.2999999999999998</v>
      </c>
      <c r="K12" s="36">
        <v>2.35</v>
      </c>
      <c r="L12" s="36">
        <v>2.4</v>
      </c>
    </row>
    <row r="13" spans="1:18" s="21" customFormat="1" x14ac:dyDescent="0.25">
      <c r="A13" s="18"/>
      <c r="B13" s="19"/>
      <c r="C13" s="19"/>
      <c r="D13" s="20"/>
      <c r="E13" s="54"/>
      <c r="F13" s="55"/>
      <c r="G13" s="56"/>
      <c r="H13" s="56"/>
      <c r="I13" s="56"/>
      <c r="J13" s="40"/>
      <c r="K13" s="40"/>
      <c r="L13" s="40"/>
      <c r="M13" s="40"/>
      <c r="N13" s="40"/>
      <c r="O13" s="40"/>
      <c r="P13" s="40"/>
      <c r="Q13" s="40"/>
      <c r="R13" s="40"/>
    </row>
  </sheetData>
  <sheetProtection password="CFDF" sheet="1" objects="1" scenarios="1"/>
  <conditionalFormatting sqref="B11">
    <cfRule type="cellIs" dxfId="2" priority="3" stopIfTrue="1" operator="greaterThan">
      <formula>681</formula>
    </cfRule>
  </conditionalFormatting>
  <conditionalFormatting sqref="C11">
    <cfRule type="cellIs" dxfId="1" priority="1" stopIfTrue="1" operator="greaterThan">
      <formula>0.533</formula>
    </cfRule>
    <cfRule type="cellIs" dxfId="0" priority="2" stopIfTrue="1" operator="greaterThan">
      <formula>0.564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2014-03-26T16:55:55Z</dcterms:created>
  <dcterms:modified xsi:type="dcterms:W3CDTF">2020-03-21T13:26:29Z</dcterms:modified>
</cp:coreProperties>
</file>