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teAeroclub\aeroclub-montlucon\xls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5" i="1"/>
  <c r="E9" i="1"/>
  <c r="C11" i="1" l="1"/>
  <c r="E10" i="1"/>
  <c r="E6" i="1"/>
  <c r="E7" i="1"/>
  <c r="E8" i="1" l="1"/>
  <c r="E11" i="1" s="1"/>
  <c r="D11" i="1" l="1"/>
</calcChain>
</file>

<file path=xl/sharedStrings.xml><?xml version="1.0" encoding="utf-8"?>
<sst xmlns="http://schemas.openxmlformats.org/spreadsheetml/2006/main" count="12" uniqueCount="12">
  <si>
    <t>Avion vide</t>
  </si>
  <si>
    <t>Total</t>
  </si>
  <si>
    <t>Masse (Kg)</t>
  </si>
  <si>
    <t>Bras de levier (m)</t>
  </si>
  <si>
    <t>Moment (m,Kg)</t>
  </si>
  <si>
    <t>Pilote</t>
  </si>
  <si>
    <t>Passager</t>
  </si>
  <si>
    <t>Qté (litres)</t>
  </si>
  <si>
    <t>Bagages AV</t>
  </si>
  <si>
    <r>
      <t xml:space="preserve">Bagages AR </t>
    </r>
    <r>
      <rPr>
        <sz val="10"/>
        <color theme="1"/>
        <rFont val="Calibri"/>
        <family val="2"/>
        <scheme val="minor"/>
      </rPr>
      <t>(total AV AR  max 113Kg)</t>
    </r>
  </si>
  <si>
    <t>Entrer les données uniquement dans les cases jaunes</t>
  </si>
  <si>
    <r>
      <t>Carburant en litres</t>
    </r>
    <r>
      <rPr>
        <sz val="10"/>
        <color theme="1"/>
        <rFont val="Calibri"/>
        <family val="2"/>
        <scheme val="minor"/>
      </rPr>
      <t xml:space="preserve"> (192L max)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</si>
</sst>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6" fillId="0" borderId="0" xfId="0" applyFont="1" applyProtection="1">
      <protection hidden="1"/>
    </xf>
    <xf numFmtId="0" fontId="7" fillId="0" borderId="0" xfId="0" applyFont="1" applyAlignment="1">
      <alignment horizontal="center"/>
    </xf>
    <xf numFmtId="0" fontId="8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4" borderId="0" xfId="0" applyFont="1" applyFill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hidden="1"/>
    </xf>
    <xf numFmtId="0" fontId="1" fillId="0" borderId="0" xfId="0" applyFont="1" applyAlignment="1">
      <alignment horizontal="right" vertical="top"/>
    </xf>
    <xf numFmtId="0" fontId="0" fillId="5" borderId="5" xfId="0" applyFill="1" applyBorder="1" applyAlignment="1" applyProtection="1">
      <alignment horizontal="left"/>
    </xf>
    <xf numFmtId="0" fontId="2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3" borderId="8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/>
      <protection locked="0"/>
    </xf>
    <xf numFmtId="0" fontId="9" fillId="7" borderId="11" xfId="0" applyNumberFormat="1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9" fillId="7" borderId="2" xfId="0" applyFont="1" applyFill="1" applyBorder="1" applyAlignment="1" applyProtection="1">
      <alignment horizontal="center"/>
    </xf>
    <xf numFmtId="0" fontId="6" fillId="0" borderId="0" xfId="0" applyFont="1" applyBorder="1" applyProtection="1"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61592300962386E-2"/>
          <c:y val="8.3701389386881653E-2"/>
          <c:w val="0.85206474190726156"/>
          <c:h val="0.78815164752052924"/>
        </c:manualLayout>
      </c:layout>
      <c:scatterChart>
        <c:scatterStyle val="lineMarker"/>
        <c:varyColors val="0"/>
        <c:ser>
          <c:idx val="1"/>
          <c:order val="1"/>
          <c:tx>
            <c:v>Bras de levier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Feuil1!$D$11</c:f>
              <c:numCache>
                <c:formatCode>General</c:formatCode>
                <c:ptCount val="1"/>
                <c:pt idx="0">
                  <c:v>2.4</c:v>
                </c:pt>
              </c:numCache>
            </c:numRef>
          </c:xVal>
          <c:yVal>
            <c:numRef>
              <c:f>Feuil1!$C$11</c:f>
              <c:numCache>
                <c:formatCode>General</c:formatCode>
                <c:ptCount val="1"/>
                <c:pt idx="0">
                  <c:v>573</c:v>
                </c:pt>
              </c:numCache>
            </c:numRef>
          </c:yVal>
          <c:smooth val="0"/>
        </c:ser>
        <c:ser>
          <c:idx val="4"/>
          <c:order val="4"/>
          <c:tx>
            <c:v>Limites de centrage</c:v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Feuil1!$F$11:$J$11</c:f>
              <c:numCache>
                <c:formatCode>General</c:formatCode>
                <c:ptCount val="5"/>
                <c:pt idx="0">
                  <c:v>2.41</c:v>
                </c:pt>
                <c:pt idx="1">
                  <c:v>2.41</c:v>
                </c:pt>
                <c:pt idx="2">
                  <c:v>2.41</c:v>
                </c:pt>
                <c:pt idx="3">
                  <c:v>2.61</c:v>
                </c:pt>
                <c:pt idx="4">
                  <c:v>2.61</c:v>
                </c:pt>
              </c:numCache>
            </c:numRef>
          </c:xVal>
          <c:yVal>
            <c:numRef>
              <c:f>Feuil1!$F$10:$J$10</c:f>
              <c:numCache>
                <c:formatCode>General</c:formatCode>
                <c:ptCount val="5"/>
                <c:pt idx="0">
                  <c:v>573</c:v>
                </c:pt>
                <c:pt idx="1">
                  <c:v>889</c:v>
                </c:pt>
                <c:pt idx="2">
                  <c:v>889</c:v>
                </c:pt>
                <c:pt idx="3">
                  <c:v>889</c:v>
                </c:pt>
                <c:pt idx="4">
                  <c:v>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35696"/>
        <c:axId val="125323188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22225" cap="rnd">
                    <a:solidFill>
                      <a:schemeClr val="accent1"/>
                    </a:solidFill>
                  </a:ln>
                  <a:effectLst>
                    <a:glow rad="139700">
                      <a:schemeClr val="accent1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3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1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Feuil1!$F$10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573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2"/>
                <c:order val="2"/>
                <c:spPr>
                  <a:ln w="22225" cap="rnd">
                    <a:solidFill>
                      <a:schemeClr val="accent3"/>
                    </a:solidFill>
                  </a:ln>
                  <a:effectLst>
                    <a:glow rad="139700">
                      <a:schemeClr val="accent3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3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3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Feuil1!$H$10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889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spPr>
                  <a:ln w="22225" cap="rnd">
                    <a:solidFill>
                      <a:schemeClr val="accent4"/>
                    </a:solidFill>
                  </a:ln>
                  <a:effectLst>
                    <a:glow rad="139700">
                      <a:schemeClr val="accent4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3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4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Feuil1!$I$10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889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1253235696"/>
        <c:scaling>
          <c:orientation val="minMax"/>
          <c:max val="2.65"/>
          <c:min val="2.3499999999999996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231888"/>
        <c:crosses val="autoZero"/>
        <c:crossBetween val="midCat"/>
        <c:majorUnit val="0.1"/>
        <c:minorUnit val="5.000000000000001E-2"/>
      </c:valAx>
      <c:valAx>
        <c:axId val="1253231888"/>
        <c:scaling>
          <c:orientation val="minMax"/>
          <c:max val="950"/>
          <c:min val="55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2356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4</xdr:col>
      <xdr:colOff>1495425</xdr:colOff>
      <xdr:row>2</xdr:row>
      <xdr:rowOff>228600</xdr:rowOff>
    </xdr:to>
    <xdr:sp macro="" textlink="">
      <xdr:nvSpPr>
        <xdr:cNvPr id="7" name="ZoneTexte 6"/>
        <xdr:cNvSpPr txBox="1"/>
      </xdr:nvSpPr>
      <xdr:spPr>
        <a:xfrm>
          <a:off x="0" y="19050"/>
          <a:ext cx="92583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accent1">
                  <a:lumMod val="50000"/>
                </a:schemeClr>
              </a:solidFill>
            </a:rPr>
            <a:t>MASSE ET</a:t>
          </a:r>
          <a:r>
            <a:rPr lang="fr-FR" sz="2000" baseline="0">
              <a:solidFill>
                <a:schemeClr val="accent1">
                  <a:lumMod val="50000"/>
                </a:schemeClr>
              </a:solidFill>
            </a:rPr>
            <a:t>  CENTRAGE Glasair Glastar GS-1</a:t>
          </a:r>
        </a:p>
        <a:p>
          <a:pPr algn="ctr"/>
          <a:r>
            <a:rPr lang="fr-FR" sz="2000" baseline="0">
              <a:solidFill>
                <a:schemeClr val="accent1">
                  <a:lumMod val="50000"/>
                </a:schemeClr>
              </a:solidFill>
            </a:rPr>
            <a:t>F-PGAJ</a:t>
          </a:r>
          <a:endParaRPr lang="fr-FR" sz="20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0</xdr:col>
      <xdr:colOff>0</xdr:colOff>
      <xdr:row>12</xdr:row>
      <xdr:rowOff>180975</xdr:rowOff>
    </xdr:from>
    <xdr:ext cx="8305800" cy="559835"/>
    <xdr:sp macro="" textlink="">
      <xdr:nvSpPr>
        <xdr:cNvPr id="2" name="ZoneTexte 1"/>
        <xdr:cNvSpPr txBox="1"/>
      </xdr:nvSpPr>
      <xdr:spPr>
        <a:xfrm>
          <a:off x="0" y="3048000"/>
          <a:ext cx="8305800" cy="55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1400">
              <a:solidFill>
                <a:srgbClr val="FF0000"/>
              </a:solidFill>
            </a:rPr>
            <a:t>Masse maximum au décollage: 889Kg   Limite AV: 2,41 Limite AR: 2,61</a:t>
          </a:r>
        </a:p>
      </xdr:txBody>
    </xdr:sp>
    <xdr:clientData/>
  </xdr:oneCellAnchor>
  <xdr:twoCellAnchor>
    <xdr:from>
      <xdr:col>0</xdr:col>
      <xdr:colOff>114299</xdr:colOff>
      <xdr:row>14</xdr:row>
      <xdr:rowOff>66676</xdr:rowOff>
    </xdr:from>
    <xdr:to>
      <xdr:col>3</xdr:col>
      <xdr:colOff>1104899</xdr:colOff>
      <xdr:row>29</xdr:row>
      <xdr:rowOff>161925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1333501</xdr:colOff>
      <xdr:row>14</xdr:row>
      <xdr:rowOff>80843</xdr:rowOff>
    </xdr:from>
    <xdr:to>
      <xdr:col>8</xdr:col>
      <xdr:colOff>552451</xdr:colOff>
      <xdr:row>29</xdr:row>
      <xdr:rowOff>155085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6" y="3671768"/>
          <a:ext cx="4857750" cy="3646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tabSelected="1" zoomScaleNormal="100" workbookViewId="0">
      <selection activeCell="C5" sqref="C5:C10"/>
    </sheetView>
  </sheetViews>
  <sheetFormatPr baseColWidth="10" defaultRowHeight="18.75" x14ac:dyDescent="0.3"/>
  <cols>
    <col min="1" max="1" width="35" style="8" customWidth="1"/>
    <col min="2" max="2" width="27.42578125" style="8" customWidth="1"/>
    <col min="3" max="3" width="27.42578125" style="5" customWidth="1"/>
    <col min="4" max="4" width="26.5703125" style="5" customWidth="1"/>
    <col min="5" max="5" width="22.7109375" customWidth="1"/>
    <col min="6" max="6" width="12.42578125" style="30" customWidth="1"/>
    <col min="7" max="10" width="11.42578125" style="30"/>
  </cols>
  <sheetData>
    <row r="1" spans="1:13" ht="26.25" customHeight="1" x14ac:dyDescent="0.25">
      <c r="A1" s="2"/>
      <c r="B1" s="2"/>
      <c r="C1" s="4"/>
      <c r="D1" s="2"/>
      <c r="E1" s="2"/>
      <c r="F1" s="26"/>
      <c r="G1" s="27"/>
      <c r="H1" s="26"/>
      <c r="I1" s="26"/>
      <c r="J1" s="26"/>
      <c r="K1" s="2"/>
    </row>
    <row r="2" spans="1:13" ht="26.25" customHeight="1" x14ac:dyDescent="0.25">
      <c r="A2" s="1"/>
      <c r="B2" s="1"/>
      <c r="C2" s="3"/>
      <c r="D2" s="1"/>
      <c r="E2" s="1"/>
      <c r="F2" s="28"/>
      <c r="G2" s="29"/>
      <c r="H2" s="28"/>
      <c r="I2" s="28"/>
    </row>
    <row r="3" spans="1:13" ht="20.100000000000001" customHeight="1" thickBot="1" x14ac:dyDescent="0.35"/>
    <row r="4" spans="1:13" ht="20.100000000000001" customHeight="1" thickBot="1" x14ac:dyDescent="0.35">
      <c r="A4" s="38"/>
      <c r="B4" s="45" t="s">
        <v>7</v>
      </c>
      <c r="C4" s="43" t="s">
        <v>2</v>
      </c>
      <c r="D4" s="9" t="s">
        <v>3</v>
      </c>
      <c r="E4" s="10" t="s">
        <v>4</v>
      </c>
      <c r="F4" s="31"/>
    </row>
    <row r="5" spans="1:13" s="7" customFormat="1" ht="20.100000000000001" customHeight="1" x14ac:dyDescent="0.25">
      <c r="A5" s="39" t="s">
        <v>0</v>
      </c>
      <c r="B5" s="46"/>
      <c r="C5" s="44">
        <v>573</v>
      </c>
      <c r="D5" s="11">
        <v>2.4</v>
      </c>
      <c r="E5" s="11">
        <f>C5*D5</f>
        <v>1375.2</v>
      </c>
      <c r="F5" s="32"/>
      <c r="G5" s="33"/>
      <c r="H5" s="33"/>
      <c r="I5" s="33"/>
      <c r="J5" s="33"/>
    </row>
    <row r="6" spans="1:13" s="7" customFormat="1" ht="20.100000000000001" customHeight="1" x14ac:dyDescent="0.3">
      <c r="A6" s="40" t="s">
        <v>5</v>
      </c>
      <c r="B6" s="47"/>
      <c r="C6" s="50">
        <v>0</v>
      </c>
      <c r="D6" s="12">
        <v>2.56</v>
      </c>
      <c r="E6" s="15">
        <f>C6*D6</f>
        <v>0</v>
      </c>
      <c r="F6" s="32"/>
      <c r="G6" s="33"/>
      <c r="H6" s="33"/>
      <c r="I6" s="33"/>
      <c r="J6" s="33"/>
    </row>
    <row r="7" spans="1:13" s="5" customFormat="1" ht="20.100000000000001" customHeight="1" x14ac:dyDescent="0.3">
      <c r="A7" s="41" t="s">
        <v>6</v>
      </c>
      <c r="B7" s="48"/>
      <c r="C7" s="51">
        <v>0</v>
      </c>
      <c r="D7" s="13">
        <v>2.56</v>
      </c>
      <c r="E7" s="15">
        <f>C7*D7</f>
        <v>0</v>
      </c>
      <c r="F7" s="34"/>
      <c r="G7" s="35"/>
      <c r="H7" s="35"/>
      <c r="I7" s="35"/>
      <c r="J7" s="35"/>
      <c r="K7" s="23"/>
      <c r="L7" s="23"/>
      <c r="M7" s="23"/>
    </row>
    <row r="8" spans="1:13" s="5" customFormat="1" x14ac:dyDescent="0.3">
      <c r="A8" s="41" t="s">
        <v>8</v>
      </c>
      <c r="B8" s="48"/>
      <c r="C8" s="51">
        <v>0</v>
      </c>
      <c r="D8" s="13">
        <v>3.45</v>
      </c>
      <c r="E8" s="15">
        <f>C8*D8</f>
        <v>0</v>
      </c>
      <c r="F8" s="34"/>
      <c r="G8" s="35"/>
      <c r="H8" s="35"/>
      <c r="I8" s="35"/>
      <c r="J8" s="35"/>
      <c r="K8" s="23"/>
      <c r="L8" s="23"/>
      <c r="M8" s="23"/>
    </row>
    <row r="9" spans="1:13" s="5" customFormat="1" x14ac:dyDescent="0.3">
      <c r="A9" s="41" t="s">
        <v>9</v>
      </c>
      <c r="B9" s="48"/>
      <c r="C9" s="51">
        <v>0</v>
      </c>
      <c r="D9" s="13">
        <v>4.0599999999999996</v>
      </c>
      <c r="E9" s="15">
        <f>C9*D9</f>
        <v>0</v>
      </c>
      <c r="F9" s="34"/>
      <c r="G9" s="35"/>
      <c r="H9" s="35"/>
      <c r="I9" s="35"/>
      <c r="J9" s="35"/>
      <c r="K9" s="23"/>
      <c r="L9" s="23"/>
      <c r="M9" s="23"/>
    </row>
    <row r="10" spans="1:13" x14ac:dyDescent="0.3">
      <c r="A10" s="41" t="s">
        <v>11</v>
      </c>
      <c r="B10" s="57">
        <v>0</v>
      </c>
      <c r="C10" s="53">
        <f>B10*0.72</f>
        <v>0</v>
      </c>
      <c r="D10" s="16">
        <v>2.74</v>
      </c>
      <c r="E10" s="15">
        <f>ROUND(C10*D10,2)</f>
        <v>0</v>
      </c>
      <c r="F10" s="55">
        <v>573</v>
      </c>
      <c r="G10" s="22">
        <v>889</v>
      </c>
      <c r="H10" s="22">
        <v>889</v>
      </c>
      <c r="I10" s="22">
        <v>889</v>
      </c>
      <c r="J10" s="22">
        <v>573</v>
      </c>
      <c r="K10" s="22"/>
      <c r="L10" s="25"/>
      <c r="M10" s="24"/>
    </row>
    <row r="11" spans="1:13" ht="19.5" thickBot="1" x14ac:dyDescent="0.35">
      <c r="A11" s="42" t="s">
        <v>1</v>
      </c>
      <c r="B11" s="49"/>
      <c r="C11" s="52">
        <f>SUM(C5:C10)</f>
        <v>573</v>
      </c>
      <c r="D11" s="54">
        <f>ROUND(E11/C11,3)</f>
        <v>2.4</v>
      </c>
      <c r="E11" s="14">
        <f>SUM(E5:E10)</f>
        <v>1375.2</v>
      </c>
      <c r="F11" s="56">
        <v>2.41</v>
      </c>
      <c r="G11" s="22">
        <v>2.41</v>
      </c>
      <c r="H11" s="22">
        <v>2.41</v>
      </c>
      <c r="I11" s="22">
        <v>2.61</v>
      </c>
      <c r="J11" s="22">
        <v>2.61</v>
      </c>
      <c r="K11" s="22"/>
      <c r="L11" s="25"/>
      <c r="M11" s="24"/>
    </row>
    <row r="12" spans="1:13" ht="19.5" thickBot="1" x14ac:dyDescent="0.35">
      <c r="A12" s="58" t="s">
        <v>10</v>
      </c>
      <c r="B12" s="59"/>
      <c r="C12" s="59"/>
      <c r="D12" s="59"/>
      <c r="E12" s="60"/>
      <c r="F12" s="56"/>
      <c r="G12" s="22"/>
      <c r="H12" s="22"/>
      <c r="I12" s="22"/>
      <c r="J12" s="22"/>
      <c r="K12" s="22"/>
      <c r="L12" s="25"/>
      <c r="M12" s="24"/>
    </row>
    <row r="13" spans="1:13" x14ac:dyDescent="0.3">
      <c r="C13" s="6"/>
      <c r="D13"/>
      <c r="F13" s="36"/>
      <c r="G13" s="36"/>
      <c r="H13" s="36"/>
      <c r="I13" s="36"/>
      <c r="J13" s="36"/>
      <c r="K13" s="22">
        <v>2.2999999999999998</v>
      </c>
      <c r="L13" s="22">
        <v>2.35</v>
      </c>
      <c r="M13" s="22">
        <v>2.4</v>
      </c>
    </row>
    <row r="14" spans="1:13" s="21" customFormat="1" x14ac:dyDescent="0.25">
      <c r="A14" s="17"/>
      <c r="B14" s="17"/>
      <c r="C14" s="18"/>
      <c r="D14" s="18"/>
      <c r="E14" s="19"/>
      <c r="F14" s="20"/>
      <c r="G14" s="20"/>
      <c r="H14" s="37"/>
      <c r="I14" s="37"/>
      <c r="J14" s="37"/>
    </row>
  </sheetData>
  <sheetProtection algorithmName="SHA-512" hashValue="/2eT/pdrTeYDTD1ERgbGtams83GVksjVYZVq3wwmiztDSdEmsu5bSui6ITJUvMotLAfm6+Cgkxu38oghzR8emg==" saltValue="yIC4a7bId7FDeSPmaVinpw==" spinCount="100000" sheet="1" objects="1" scenarios="1"/>
  <mergeCells count="1">
    <mergeCell ref="A12:E12"/>
  </mergeCells>
  <conditionalFormatting sqref="C11">
    <cfRule type="cellIs" dxfId="2" priority="3" operator="greaterThan">
      <formula>889</formula>
    </cfRule>
  </conditionalFormatting>
  <conditionalFormatting sqref="D11">
    <cfRule type="cellIs" dxfId="1" priority="1" operator="lessThan">
      <formula>2.41</formula>
    </cfRule>
    <cfRule type="cellIs" dxfId="0" priority="2" operator="greaterThan">
      <formula>2.61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2014-03-26T16:55:55Z</dcterms:created>
  <dcterms:modified xsi:type="dcterms:W3CDTF">2021-12-31T18:32:52Z</dcterms:modified>
</cp:coreProperties>
</file>